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Vertriebskalkulatio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<sst xmlns="http://schemas.openxmlformats.org/spreadsheetml/2006/main" count="67" uniqueCount="40">
  <si>
    <t>Bezugspreis (Einstandspreis)</t>
  </si>
  <si>
    <t>- Lieferantenrabatt</t>
  </si>
  <si>
    <t>- Lieferantenskonto</t>
  </si>
  <si>
    <t>+ Bezugskosten</t>
  </si>
  <si>
    <t>- Umsatzsteuer</t>
  </si>
  <si>
    <t>Listeneinkaufspreis/LEP (brutto)</t>
  </si>
  <si>
    <t>Listeneinkaufspreis/LEP (netto)</t>
  </si>
  <si>
    <t>Zieleinkaufspreis/ZEP</t>
  </si>
  <si>
    <t>Bareinkaufspreis/BEP</t>
  </si>
  <si>
    <t>Bitte Daten eingeben !</t>
  </si>
  <si>
    <t>LEP (brutto):</t>
  </si>
  <si>
    <t>Umsatzsteuersatz:</t>
  </si>
  <si>
    <t>Bezugskosten:</t>
  </si>
  <si>
    <t>%</t>
  </si>
  <si>
    <t>€/ Stück</t>
  </si>
  <si>
    <t>Lieferantenrabatt:</t>
  </si>
  <si>
    <t>Lieferantenskonto:</t>
  </si>
  <si>
    <r>
      <t>"</t>
    </r>
    <r>
      <rPr>
        <b/>
        <i/>
        <sz val="10"/>
        <rFont val="Arial"/>
        <family val="2"/>
      </rPr>
      <t xml:space="preserve">auf </t>
    </r>
    <r>
      <rPr>
        <sz val="10"/>
        <rFont val="Arial"/>
        <family val="0"/>
      </rPr>
      <t>Hundert"</t>
    </r>
  </si>
  <si>
    <r>
      <t>"</t>
    </r>
    <r>
      <rPr>
        <b/>
        <i/>
        <sz val="10"/>
        <rFont val="Arial"/>
        <family val="2"/>
      </rPr>
      <t>von</t>
    </r>
    <r>
      <rPr>
        <sz val="10"/>
        <rFont val="Arial"/>
        <family val="0"/>
      </rPr>
      <t xml:space="preserve"> Hundert"</t>
    </r>
  </si>
  <si>
    <t>© Dipl.-Hdl. Uwe Schafranski</t>
  </si>
  <si>
    <t>Handlungskosten:</t>
  </si>
  <si>
    <t>Gewinn:</t>
  </si>
  <si>
    <t>Kundenskonto:</t>
  </si>
  <si>
    <t>Kundenrabatt:</t>
  </si>
  <si>
    <t>+ Handlungskosten</t>
  </si>
  <si>
    <t>Selbstkosten</t>
  </si>
  <si>
    <t>Vertriebskalkulation</t>
  </si>
  <si>
    <t>+ Gewinn</t>
  </si>
  <si>
    <t>Barverkaufspreis/BVP</t>
  </si>
  <si>
    <t>+ Kundenskonto</t>
  </si>
  <si>
    <t>Zielverkaufspreis/ZVP</t>
  </si>
  <si>
    <t>+ Kundenrabatt</t>
  </si>
  <si>
    <t>+ Umsatzsteuer</t>
  </si>
  <si>
    <t>Listenverkaufspreis/LVP (netto)</t>
  </si>
  <si>
    <t>Listenverkaufspreis/LVP (brutto)</t>
  </si>
  <si>
    <r>
      <t>"</t>
    </r>
    <r>
      <rPr>
        <b/>
        <i/>
        <sz val="10"/>
        <rFont val="Arial"/>
        <family val="2"/>
      </rPr>
      <t xml:space="preserve">im </t>
    </r>
    <r>
      <rPr>
        <sz val="10"/>
        <rFont val="Arial"/>
        <family val="0"/>
      </rPr>
      <t>Hundert"</t>
    </r>
  </si>
  <si>
    <r>
      <t>"</t>
    </r>
    <r>
      <rPr>
        <b/>
        <i/>
        <sz val="10"/>
        <rFont val="Arial"/>
        <family val="2"/>
      </rPr>
      <t>im</t>
    </r>
    <r>
      <rPr>
        <sz val="10"/>
        <rFont val="Arial"/>
        <family val="0"/>
      </rPr>
      <t xml:space="preserve"> Hundert"</t>
    </r>
  </si>
  <si>
    <t>Kalkulationszuschlag =</t>
  </si>
  <si>
    <t>Weitere Ergebnisse:</t>
  </si>
  <si>
    <t>Kalkulationsfaktor =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</si>
</sst>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0\ &quot;€&quot;"/>
    <numFmt numFmtId="166" formatCode="#,##0.0000\ &quot;€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9.75"/>
      <name val="Arial"/>
      <family val="0"/>
    </font>
    <font>
      <sz val="8.25"/>
      <name val="Arial"/>
      <family val="0"/>
    </font>
    <font>
      <b/>
      <sz val="8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49" fontId="4" fillId="2" borderId="0" xfId="0" applyNumberFormat="1" applyFont="1" applyFill="1" applyAlignment="1">
      <alignment/>
    </xf>
    <xf numFmtId="164" fontId="4" fillId="3" borderId="0" xfId="0" applyNumberFormat="1" applyFont="1" applyFill="1" applyAlignment="1">
      <alignment/>
    </xf>
    <xf numFmtId="0" fontId="5" fillId="0" borderId="0" xfId="0" applyFont="1" applyAlignment="1">
      <alignment/>
    </xf>
    <xf numFmtId="49" fontId="0" fillId="4" borderId="0" xfId="0" applyNumberFormat="1" applyFill="1" applyAlignment="1">
      <alignment/>
    </xf>
    <xf numFmtId="49" fontId="0" fillId="5" borderId="0" xfId="0" applyNumberForma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164" fontId="0" fillId="6" borderId="0" xfId="0" applyNumberFormat="1" applyFill="1" applyAlignment="1">
      <alignment/>
    </xf>
    <xf numFmtId="164" fontId="4" fillId="6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Verhältnis LEP (netto) - LVP (netto)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(Vertriebskalkulation!$F$5,Vertriebskalkulation!$F$19)</c:f>
              <c:numCache>
                <c:ptCount val="2"/>
                <c:pt idx="0">
                  <c:v>100</c:v>
                </c:pt>
                <c:pt idx="1">
                  <c:v>178.1</c:v>
                </c:pt>
              </c:numCache>
            </c:numRef>
          </c:val>
        </c:ser>
        <c:axId val="21517903"/>
        <c:axId val="59443400"/>
      </c:bar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17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2</xdr:row>
      <xdr:rowOff>66675</xdr:rowOff>
    </xdr:from>
    <xdr:to>
      <xdr:col>7</xdr:col>
      <xdr:colOff>361950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>
          <a:off x="7667625" y="4667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5</xdr:row>
      <xdr:rowOff>9525</xdr:rowOff>
    </xdr:from>
    <xdr:to>
      <xdr:col>7</xdr:col>
      <xdr:colOff>381000</xdr:colOff>
      <xdr:row>6</xdr:row>
      <xdr:rowOff>123825</xdr:rowOff>
    </xdr:to>
    <xdr:sp>
      <xdr:nvSpPr>
        <xdr:cNvPr id="2" name="Line 4"/>
        <xdr:cNvSpPr>
          <a:spLocks/>
        </xdr:cNvSpPr>
      </xdr:nvSpPr>
      <xdr:spPr>
        <a:xfrm>
          <a:off x="7686675" y="895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6</xdr:row>
      <xdr:rowOff>76200</xdr:rowOff>
    </xdr:from>
    <xdr:to>
      <xdr:col>9</xdr:col>
      <xdr:colOff>352425</xdr:colOff>
      <xdr:row>8</xdr:row>
      <xdr:rowOff>95250</xdr:rowOff>
    </xdr:to>
    <xdr:sp>
      <xdr:nvSpPr>
        <xdr:cNvPr id="3" name="Line 5"/>
        <xdr:cNvSpPr>
          <a:spLocks/>
        </xdr:cNvSpPr>
      </xdr:nvSpPr>
      <xdr:spPr>
        <a:xfrm>
          <a:off x="8553450" y="1123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22</xdr:row>
      <xdr:rowOff>9525</xdr:rowOff>
    </xdr:from>
    <xdr:to>
      <xdr:col>9</xdr:col>
      <xdr:colOff>409575</xdr:colOff>
      <xdr:row>35</xdr:row>
      <xdr:rowOff>47625</xdr:rowOff>
    </xdr:to>
    <xdr:graphicFrame>
      <xdr:nvGraphicFramePr>
        <xdr:cNvPr id="4" name="Chart 6"/>
        <xdr:cNvGraphicFramePr/>
      </xdr:nvGraphicFramePr>
      <xdr:xfrm>
        <a:off x="3752850" y="3686175"/>
        <a:ext cx="48577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10</xdr:row>
      <xdr:rowOff>66675</xdr:rowOff>
    </xdr:from>
    <xdr:to>
      <xdr:col>7</xdr:col>
      <xdr:colOff>361950</xdr:colOff>
      <xdr:row>12</xdr:row>
      <xdr:rowOff>85725</xdr:rowOff>
    </xdr:to>
    <xdr:sp>
      <xdr:nvSpPr>
        <xdr:cNvPr id="5" name="Line 7"/>
        <xdr:cNvSpPr>
          <a:spLocks/>
        </xdr:cNvSpPr>
      </xdr:nvSpPr>
      <xdr:spPr>
        <a:xfrm>
          <a:off x="7667625" y="1762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12</xdr:row>
      <xdr:rowOff>57150</xdr:rowOff>
    </xdr:from>
    <xdr:to>
      <xdr:col>9</xdr:col>
      <xdr:colOff>400050</xdr:colOff>
      <xdr:row>14</xdr:row>
      <xdr:rowOff>114300</xdr:rowOff>
    </xdr:to>
    <xdr:sp>
      <xdr:nvSpPr>
        <xdr:cNvPr id="6" name="Line 8"/>
        <xdr:cNvSpPr>
          <a:spLocks/>
        </xdr:cNvSpPr>
      </xdr:nvSpPr>
      <xdr:spPr>
        <a:xfrm>
          <a:off x="8601075" y="2076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</xdr:row>
      <xdr:rowOff>47625</xdr:rowOff>
    </xdr:from>
    <xdr:to>
      <xdr:col>3</xdr:col>
      <xdr:colOff>352425</xdr:colOff>
      <xdr:row>20</xdr:row>
      <xdr:rowOff>133350</xdr:rowOff>
    </xdr:to>
    <xdr:sp>
      <xdr:nvSpPr>
        <xdr:cNvPr id="7" name="Line 9"/>
        <xdr:cNvSpPr>
          <a:spLocks/>
        </xdr:cNvSpPr>
      </xdr:nvSpPr>
      <xdr:spPr>
        <a:xfrm>
          <a:off x="3352800" y="447675"/>
          <a:ext cx="0" cy="3038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14</xdr:row>
      <xdr:rowOff>66675</xdr:rowOff>
    </xdr:from>
    <xdr:to>
      <xdr:col>7</xdr:col>
      <xdr:colOff>361950</xdr:colOff>
      <xdr:row>16</xdr:row>
      <xdr:rowOff>66675</xdr:rowOff>
    </xdr:to>
    <xdr:sp>
      <xdr:nvSpPr>
        <xdr:cNvPr id="8" name="Line 10"/>
        <xdr:cNvSpPr>
          <a:spLocks/>
        </xdr:cNvSpPr>
      </xdr:nvSpPr>
      <xdr:spPr>
        <a:xfrm>
          <a:off x="7667625" y="2409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16</xdr:row>
      <xdr:rowOff>47625</xdr:rowOff>
    </xdr:from>
    <xdr:to>
      <xdr:col>9</xdr:col>
      <xdr:colOff>400050</xdr:colOff>
      <xdr:row>18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8601075" y="27527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76200</xdr:rowOff>
    </xdr:from>
    <xdr:to>
      <xdr:col>7</xdr:col>
      <xdr:colOff>361950</xdr:colOff>
      <xdr:row>20</xdr:row>
      <xdr:rowOff>104775</xdr:rowOff>
    </xdr:to>
    <xdr:sp>
      <xdr:nvSpPr>
        <xdr:cNvPr id="10" name="Line 12"/>
        <xdr:cNvSpPr>
          <a:spLocks/>
        </xdr:cNvSpPr>
      </xdr:nvSpPr>
      <xdr:spPr>
        <a:xfrm>
          <a:off x="7667625" y="31051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3.28125" style="0" customWidth="1"/>
    <col min="2" max="2" width="9.7109375" style="0" customWidth="1"/>
    <col min="3" max="3" width="12.00390625" style="0" customWidth="1"/>
    <col min="5" max="5" width="30.28125" style="0" customWidth="1"/>
    <col min="8" max="8" width="8.28125" style="0" customWidth="1"/>
    <col min="9" max="9" width="5.140625" style="0" customWidth="1"/>
    <col min="10" max="10" width="9.28125" style="0" customWidth="1"/>
    <col min="11" max="11" width="13.00390625" style="0" customWidth="1"/>
  </cols>
  <sheetData>
    <row r="1" spans="1:5" ht="15.75">
      <c r="A1" s="2" t="s">
        <v>9</v>
      </c>
      <c r="E1" s="11" t="s">
        <v>26</v>
      </c>
    </row>
    <row r="2" ht="15.75">
      <c r="E2" s="2"/>
    </row>
    <row r="3" spans="1:11" ht="12.75">
      <c r="A3" s="1" t="s">
        <v>10</v>
      </c>
      <c r="B3" s="5">
        <v>119</v>
      </c>
      <c r="C3" s="3" t="s">
        <v>14</v>
      </c>
      <c r="E3" s="9" t="s">
        <v>5</v>
      </c>
      <c r="F3" s="10">
        <f>B3</f>
        <v>119</v>
      </c>
      <c r="G3" s="4">
        <f>B4+100</f>
        <v>119</v>
      </c>
      <c r="H3" t="s">
        <v>13</v>
      </c>
      <c r="K3" t="s">
        <v>17</v>
      </c>
    </row>
    <row r="4" spans="1:6" ht="12.75">
      <c r="A4" s="1" t="s">
        <v>11</v>
      </c>
      <c r="B4" s="5">
        <v>19</v>
      </c>
      <c r="C4" s="4" t="s">
        <v>13</v>
      </c>
      <c r="E4" s="7" t="s">
        <v>4</v>
      </c>
      <c r="F4" s="8">
        <f>ROUND(F3/(100+B4)*B4,2)</f>
        <v>19</v>
      </c>
    </row>
    <row r="5" spans="1:11" ht="12.75">
      <c r="A5" s="1" t="s">
        <v>15</v>
      </c>
      <c r="B5">
        <v>0</v>
      </c>
      <c r="C5" t="s">
        <v>13</v>
      </c>
      <c r="E5" s="9" t="s">
        <v>6</v>
      </c>
      <c r="F5" s="10">
        <f>F3-F4</f>
        <v>100</v>
      </c>
      <c r="G5" s="4">
        <v>100</v>
      </c>
      <c r="H5" t="s">
        <v>13</v>
      </c>
      <c r="K5" t="s">
        <v>18</v>
      </c>
    </row>
    <row r="6" spans="1:6" ht="12.75">
      <c r="A6" s="1" t="s">
        <v>16</v>
      </c>
      <c r="B6">
        <v>0</v>
      </c>
      <c r="C6" t="s">
        <v>13</v>
      </c>
      <c r="E6" s="7" t="s">
        <v>1</v>
      </c>
      <c r="F6" s="8">
        <f>ROUND((F5/100)*B5,2)</f>
        <v>0</v>
      </c>
    </row>
    <row r="7" spans="1:11" ht="12.75">
      <c r="A7" s="1" t="s">
        <v>12</v>
      </c>
      <c r="B7">
        <v>0</v>
      </c>
      <c r="C7" t="s">
        <v>14</v>
      </c>
      <c r="E7" s="9" t="s">
        <v>7</v>
      </c>
      <c r="F7" s="10">
        <f>F5-F6</f>
        <v>100</v>
      </c>
      <c r="G7" s="4">
        <f>G5-B5</f>
        <v>100</v>
      </c>
      <c r="H7" t="s">
        <v>13</v>
      </c>
      <c r="I7">
        <v>100</v>
      </c>
      <c r="J7" t="s">
        <v>13</v>
      </c>
      <c r="K7" t="s">
        <v>18</v>
      </c>
    </row>
    <row r="8" spans="5:6" ht="12.75">
      <c r="E8" s="7" t="s">
        <v>2</v>
      </c>
      <c r="F8" s="8">
        <f>ROUND(F7/100*B6,2)</f>
        <v>0</v>
      </c>
    </row>
    <row r="9" spans="1:10" ht="12.75">
      <c r="A9" s="1" t="s">
        <v>20</v>
      </c>
      <c r="B9">
        <v>28</v>
      </c>
      <c r="C9" t="s">
        <v>13</v>
      </c>
      <c r="E9" s="9" t="s">
        <v>8</v>
      </c>
      <c r="F9" s="10">
        <f>F7-F8</f>
        <v>100</v>
      </c>
      <c r="I9">
        <f>I7-B6</f>
        <v>100</v>
      </c>
      <c r="J9" t="s">
        <v>13</v>
      </c>
    </row>
    <row r="10" spans="1:6" ht="12.75">
      <c r="A10" s="1" t="s">
        <v>21</v>
      </c>
      <c r="B10">
        <v>20</v>
      </c>
      <c r="C10" t="s">
        <v>13</v>
      </c>
      <c r="E10" s="7" t="s">
        <v>3</v>
      </c>
      <c r="F10" s="8">
        <f>B7</f>
        <v>0</v>
      </c>
    </row>
    <row r="11" spans="5:11" ht="12.75">
      <c r="E11" s="9" t="s">
        <v>0</v>
      </c>
      <c r="F11" s="10">
        <f>F9+F10</f>
        <v>100</v>
      </c>
      <c r="G11">
        <v>100</v>
      </c>
      <c r="H11" t="s">
        <v>13</v>
      </c>
      <c r="K11" t="s">
        <v>18</v>
      </c>
    </row>
    <row r="12" spans="1:6" ht="12.75">
      <c r="A12" s="1" t="s">
        <v>22</v>
      </c>
      <c r="B12">
        <v>2</v>
      </c>
      <c r="C12" t="s">
        <v>13</v>
      </c>
      <c r="E12" s="12" t="s">
        <v>24</v>
      </c>
      <c r="F12" s="16">
        <f>ROUND((F11/100)*B9,2)</f>
        <v>28</v>
      </c>
    </row>
    <row r="13" spans="1:11" ht="12.75">
      <c r="A13" s="1" t="s">
        <v>23</v>
      </c>
      <c r="B13">
        <v>12</v>
      </c>
      <c r="C13" t="s">
        <v>13</v>
      </c>
      <c r="E13" s="14" t="s">
        <v>25</v>
      </c>
      <c r="F13" s="17">
        <f>F11+F12</f>
        <v>128</v>
      </c>
      <c r="G13">
        <f>G11+B9</f>
        <v>128</v>
      </c>
      <c r="H13" t="s">
        <v>13</v>
      </c>
      <c r="I13">
        <v>100</v>
      </c>
      <c r="J13" t="s">
        <v>13</v>
      </c>
      <c r="K13" t="s">
        <v>18</v>
      </c>
    </row>
    <row r="14" spans="5:6" ht="12.75">
      <c r="E14" s="12" t="s">
        <v>27</v>
      </c>
      <c r="F14" s="16">
        <f>ROUND((F13/100)*B10,2)</f>
        <v>25.6</v>
      </c>
    </row>
    <row r="15" spans="1:11" ht="12.75">
      <c r="A15" s="6"/>
      <c r="E15" s="14" t="s">
        <v>28</v>
      </c>
      <c r="F15" s="17">
        <f>F13+F14</f>
        <v>153.6</v>
      </c>
      <c r="G15">
        <f>100-B12</f>
        <v>98</v>
      </c>
      <c r="H15" t="s">
        <v>13</v>
      </c>
      <c r="I15">
        <f>I13+B10</f>
        <v>120</v>
      </c>
      <c r="J15" t="s">
        <v>13</v>
      </c>
      <c r="K15" t="s">
        <v>35</v>
      </c>
    </row>
    <row r="16" spans="1:6" ht="15.75">
      <c r="A16" s="2" t="s">
        <v>38</v>
      </c>
      <c r="E16" s="13" t="s">
        <v>29</v>
      </c>
      <c r="F16" s="16">
        <f>ROUND((F15/G15)*B12,2)</f>
        <v>3.13</v>
      </c>
    </row>
    <row r="17" spans="5:11" ht="12.75">
      <c r="E17" s="15" t="s">
        <v>30</v>
      </c>
      <c r="F17" s="17">
        <f>F15+F16</f>
        <v>156.73</v>
      </c>
      <c r="G17">
        <v>100</v>
      </c>
      <c r="H17" t="s">
        <v>13</v>
      </c>
      <c r="I17">
        <f>100-B13</f>
        <v>88</v>
      </c>
      <c r="J17" t="s">
        <v>13</v>
      </c>
      <c r="K17" t="s">
        <v>36</v>
      </c>
    </row>
    <row r="18" spans="1:6" ht="12.75">
      <c r="A18" s="1" t="s">
        <v>37</v>
      </c>
      <c r="B18" s="5">
        <f>((F21-F11)*100)/F11</f>
        <v>111.94</v>
      </c>
      <c r="C18" t="s">
        <v>13</v>
      </c>
      <c r="E18" s="13" t="s">
        <v>31</v>
      </c>
      <c r="F18" s="16">
        <f>ROUND((F17/I17)*B13,2)</f>
        <v>21.37</v>
      </c>
    </row>
    <row r="19" spans="5:11" ht="12.75">
      <c r="E19" s="15" t="s">
        <v>33</v>
      </c>
      <c r="F19" s="17">
        <f>F17+F18</f>
        <v>178.1</v>
      </c>
      <c r="G19">
        <v>100</v>
      </c>
      <c r="H19" t="s">
        <v>13</v>
      </c>
      <c r="I19">
        <v>100</v>
      </c>
      <c r="J19" t="s">
        <v>13</v>
      </c>
      <c r="K19" t="s">
        <v>18</v>
      </c>
    </row>
    <row r="20" spans="1:6" ht="12.75">
      <c r="A20" s="1" t="s">
        <v>39</v>
      </c>
      <c r="B20">
        <f>F21/F11</f>
        <v>2.1194</v>
      </c>
      <c r="E20" s="13" t="s">
        <v>32</v>
      </c>
      <c r="F20" s="16">
        <f>ROUND((F19/100)*B4,2)</f>
        <v>33.84</v>
      </c>
    </row>
    <row r="21" spans="5:8" ht="12.75">
      <c r="E21" s="15" t="s">
        <v>34</v>
      </c>
      <c r="F21" s="17">
        <f>F19+F20</f>
        <v>211.94</v>
      </c>
      <c r="G21">
        <f>100+B4</f>
        <v>119</v>
      </c>
      <c r="H21" t="s">
        <v>13</v>
      </c>
    </row>
    <row r="27" ht="12.75">
      <c r="A27" t="s">
        <v>19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Vertriebskalkulation</dc:title>
  <dc:subject/>
  <dc:creator>Uwe Schafranski</dc:creator>
  <cp:keywords/>
  <dc:description/>
  <cp:lastModifiedBy>uwe</cp:lastModifiedBy>
  <dcterms:created xsi:type="dcterms:W3CDTF">2011-02-01T20:50:09Z</dcterms:created>
  <dcterms:modified xsi:type="dcterms:W3CDTF">2011-02-15T15:05:39Z</dcterms:modified>
  <cp:category/>
  <cp:version/>
  <cp:contentType/>
  <cp:contentStatus/>
</cp:coreProperties>
</file>